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<sst xmlns="http://schemas.openxmlformats.org/spreadsheetml/2006/main" count="394" uniqueCount="125">
  <si>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</si>
  <si>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</si>
  <si>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</si>
  <si>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</si>
  <si>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</si>
  <si>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</si>
  <si>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</si>
  <si>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</si>
  <si>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</si>
  <si>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</si>
  <si>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</si>
  <si>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</si>
  <si>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</si>
  <si>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</si>
  <si>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</si>
  <si>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</si>
  <si>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</si>
  <si>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</si>
  <si>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</si>
  <si>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</si>
  <si>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</si>
  <si>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</si>
  <si>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</si>
  <si>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</si>
  <si>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</si>
  <si>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</si>
  <si>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</si>
  <si>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</si>
  <si>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</si>
  <si>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</si>
  <si>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</si>
  <si>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</si>
  <si>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</si>
  <si>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</si>
  <si>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</si>
  <si>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</si>
  <si>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</si>
  <si>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</si>
  <si>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</si>
  <si>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</si>
  <si>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</si>
  <si>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</si>
  <si>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</si>
  <si>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</si>
  <si>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</si>
  <si>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</si>
  <si>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</si>
  <si>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</si>
  <si>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</si>
  <si>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</si>
  <si>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</si>
  <si>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</si>
  <si>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</si>
  <si>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</si>
  <si>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</si>
  <si>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</si>
  <si>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</si>
  <si>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</si>
  <si>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</si>
  <si>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</si>
  <si>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</si>
  <si>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</si>
  <si>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</si>
  <si>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</si>
  <si>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</si>
  <si>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</si>
  <si>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</si>
  <si>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</si>
  <si>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</si>
  <si>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</si>
  <si>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</si>
  <si>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</si>
  <si>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</si>
  <si>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</si>
  <si>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</si>
  <si>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</si>
  <si>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</si>
  <si>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</si>
  <si>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</si>
  <si>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</si>
  <si>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</si>
  <si>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</si>
  <si>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</si>
  <si>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</si>
  <si>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</si>
  <si>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</si>
  <si>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</si>
  <si>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</si>
  <si>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</si>
  <si>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</si>
  <si>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</si>
  <si>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</si>
  <si>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</si>
  <si>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</si>
  <si>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</si>
  <si>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</si>
  <si>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</si>
  <si>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</si>
  <si>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</si>
  <si>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</si>
  <si>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</si>
  <si>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</si>
  <si>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</si>
  <si>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</si>
  <si>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</si>
  <si>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</si>
  <si>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</si>
  <si>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</si>
  <si>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</si>
  <si>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</si>
  <si>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</si>
  <si>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</si>
  <si>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</si>
  <si>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</si>
  <si>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</si>
  <si>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</si>
  <si>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</si>
  <si>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</si>
  <si>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</si>
  <si>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план на січень-жовтень 2018р.</t>
  </si>
  <si>
    <t>станом на 05.10.2018</t>
  </si>
  <si>
    <r>
      <t xml:space="preserve">станом на 05.11.2018р.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</si>
  <si>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05</t>
    </r>
    <r>
      <rPr>
        <b/>
        <sz val="12"/>
        <color indexed="10"/>
        <rFont val="Times New Roman"/>
        <family val="1"/>
      </rPr>
      <t>.10.2018р.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</si>
  <si>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05.10.2018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</si>
  <si>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05.10.2018р.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</si>
</sst>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2.8"/>
      <color indexed="8"/>
      <name val="Times New Roman"/>
      <family val="1"/>
    </font>
    <font>
      <sz val="7.4"/>
      <color indexed="8"/>
      <name val="Times New Roman"/>
      <family val="1"/>
    </font>
    <font>
      <sz val="7.6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19613366"/>
        <c:axId val="42302567"/>
      </c:lineChart>
      <c:catAx>
        <c:axId val="196133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02567"/>
        <c:crosses val="autoZero"/>
        <c:auto val="0"/>
        <c:lblOffset val="100"/>
        <c:tickLblSkip val="1"/>
        <c:noMultiLvlLbl val="0"/>
      </c:catAx>
      <c:valAx>
        <c:axId val="4230256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61336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26064752"/>
        <c:axId val="33256177"/>
      </c:lineChart>
      <c:catAx>
        <c:axId val="260647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56177"/>
        <c:crosses val="autoZero"/>
        <c:auto val="0"/>
        <c:lblOffset val="100"/>
        <c:tickLblSkip val="1"/>
        <c:noMultiLvlLbl val="0"/>
      </c:catAx>
      <c:valAx>
        <c:axId val="33256177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064752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05.10.2018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січень-жовтень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0870138"/>
        <c:axId val="9395787"/>
      </c:bar3DChart>
      <c:catAx>
        <c:axId val="308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95787"/>
        <c:crosses val="autoZero"/>
        <c:auto val="1"/>
        <c:lblOffset val="100"/>
        <c:tickLblSkip val="1"/>
        <c:noMultiLvlLbl val="0"/>
      </c:catAx>
      <c:valAx>
        <c:axId val="9395787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70138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7453220"/>
        <c:axId val="22861253"/>
      </c:bar3DChart>
      <c:catAx>
        <c:axId val="1745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861253"/>
        <c:crosses val="autoZero"/>
        <c:auto val="1"/>
        <c:lblOffset val="100"/>
        <c:tickLblSkip val="1"/>
        <c:noMultiLvlLbl val="0"/>
      </c:catAx>
      <c:valAx>
        <c:axId val="22861253"/>
        <c:scaling>
          <c:orientation val="minMax"/>
          <c:max val="2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53220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5178784"/>
        <c:axId val="3955873"/>
      </c:lineChart>
      <c:catAx>
        <c:axId val="451787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5873"/>
        <c:crosses val="autoZero"/>
        <c:auto val="0"/>
        <c:lblOffset val="100"/>
        <c:tickLblSkip val="1"/>
        <c:noMultiLvlLbl val="0"/>
      </c:catAx>
      <c:valAx>
        <c:axId val="395587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17878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35602858"/>
        <c:axId val="51990267"/>
      </c:lineChart>
      <c:catAx>
        <c:axId val="356028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90267"/>
        <c:crosses val="autoZero"/>
        <c:auto val="0"/>
        <c:lblOffset val="100"/>
        <c:tickLblSkip val="1"/>
        <c:noMultiLvlLbl val="0"/>
      </c:catAx>
      <c:valAx>
        <c:axId val="5199026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60285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5259220"/>
        <c:axId val="50462069"/>
      </c:lineChart>
      <c:catAx>
        <c:axId val="652592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62069"/>
        <c:crosses val="autoZero"/>
        <c:auto val="0"/>
        <c:lblOffset val="100"/>
        <c:tickLblSkip val="1"/>
        <c:noMultiLvlLbl val="0"/>
      </c:catAx>
      <c:valAx>
        <c:axId val="5046206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25922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51505438"/>
        <c:axId val="60895759"/>
      </c:lineChart>
      <c:catAx>
        <c:axId val="515054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95759"/>
        <c:crosses val="autoZero"/>
        <c:auto val="0"/>
        <c:lblOffset val="100"/>
        <c:tickLblSkip val="1"/>
        <c:noMultiLvlLbl val="0"/>
      </c:catAx>
      <c:valAx>
        <c:axId val="6089575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50543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1190920"/>
        <c:axId val="33609417"/>
      </c:lineChart>
      <c:catAx>
        <c:axId val="111909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09417"/>
        <c:crosses val="autoZero"/>
        <c:auto val="0"/>
        <c:lblOffset val="100"/>
        <c:tickLblSkip val="1"/>
        <c:noMultiLvlLbl val="0"/>
      </c:catAx>
      <c:valAx>
        <c:axId val="3360941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19092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34049298"/>
        <c:axId val="38008227"/>
      </c:lineChart>
      <c:catAx>
        <c:axId val="340492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08227"/>
        <c:crosses val="autoZero"/>
        <c:auto val="0"/>
        <c:lblOffset val="100"/>
        <c:tickLblSkip val="1"/>
        <c:noMultiLvlLbl val="0"/>
      </c:catAx>
      <c:valAx>
        <c:axId val="3800822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04929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6529724"/>
        <c:axId val="58767517"/>
      </c:lineChart>
      <c:catAx>
        <c:axId val="65297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67517"/>
        <c:crosses val="autoZero"/>
        <c:auto val="0"/>
        <c:lblOffset val="100"/>
        <c:tickLblSkip val="1"/>
        <c:noMultiLvlLbl val="0"/>
      </c:catAx>
      <c:valAx>
        <c:axId val="5876751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2972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59145606"/>
        <c:axId val="62548407"/>
      </c:lineChart>
      <c:catAx>
        <c:axId val="591456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48407"/>
        <c:crosses val="autoZero"/>
        <c:auto val="0"/>
        <c:lblOffset val="100"/>
        <c:tickLblSkip val="1"/>
        <c:noMultiLvlLbl val="0"/>
      </c:catAx>
      <c:valAx>
        <c:axId val="62548407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145606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05.10.2018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145 262,8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1 237 171,1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- 129 526,2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1 367 670,2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- 130 499,2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66</v>
      </c>
      <c r="S1" s="154"/>
      <c r="T1" s="154"/>
      <c r="U1" s="154"/>
      <c r="V1" s="154"/>
      <c r="W1" s="155"/>
    </row>
    <row r="2" spans="1:23" ht="15" thickBot="1">
      <c r="A2" s="156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71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4">
        <v>0</v>
      </c>
      <c r="V4" s="16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8">
        <v>0</v>
      </c>
      <c r="V7" s="14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2">
        <v>0</v>
      </c>
      <c r="V23" s="14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4">
        <f>SUM(U4:U23)</f>
        <v>1</v>
      </c>
      <c r="V24" s="14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43132</v>
      </c>
      <c r="S29" s="147">
        <f>14560.55/1000</f>
        <v>14.56055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43132</v>
      </c>
      <c r="S39" s="136">
        <f>4362046.31/1000</f>
        <v>4362.04631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zoomScalePageLayoutView="0" workbookViewId="0" topLeftCell="A1">
      <pane xSplit="1" ySplit="3" topLeftCell="L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118</v>
      </c>
      <c r="S1" s="154"/>
      <c r="T1" s="154"/>
      <c r="U1" s="154"/>
      <c r="V1" s="154"/>
      <c r="W1" s="154"/>
      <c r="X1" s="155"/>
    </row>
    <row r="2" spans="1:24" ht="15" thickBot="1">
      <c r="A2" s="156" t="s">
        <v>120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121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3934.1499999999996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3934.2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3934.2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7.199999999999585</v>
      </c>
      <c r="N7" s="65">
        <v>4389.9</v>
      </c>
      <c r="O7" s="65">
        <v>7800</v>
      </c>
      <c r="P7" s="3">
        <f t="shared" si="2"/>
        <v>0.5628076923076922</v>
      </c>
      <c r="Q7" s="2">
        <v>3934.2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43378</v>
      </c>
      <c r="B8" s="65"/>
      <c r="C8" s="70"/>
      <c r="D8" s="106"/>
      <c r="E8" s="106">
        <f t="shared" si="0"/>
        <v>0</v>
      </c>
      <c r="F8" s="78"/>
      <c r="G8" s="78"/>
      <c r="H8" s="65"/>
      <c r="I8" s="78"/>
      <c r="J8" s="78"/>
      <c r="K8" s="78"/>
      <c r="L8" s="78"/>
      <c r="M8" s="65">
        <f t="shared" si="1"/>
        <v>0</v>
      </c>
      <c r="N8" s="65"/>
      <c r="O8" s="65">
        <v>8500</v>
      </c>
      <c r="P8" s="3">
        <f t="shared" si="2"/>
        <v>0</v>
      </c>
      <c r="Q8" s="2">
        <v>3934.2</v>
      </c>
      <c r="R8" s="112"/>
      <c r="S8" s="113"/>
      <c r="T8" s="104"/>
      <c r="U8" s="166"/>
      <c r="V8" s="167"/>
      <c r="W8" s="124"/>
      <c r="X8" s="68">
        <f t="shared" si="3"/>
        <v>0</v>
      </c>
    </row>
    <row r="9" spans="1:24" ht="12.75">
      <c r="A9" s="10">
        <v>43381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3500</v>
      </c>
      <c r="P9" s="3">
        <f t="shared" si="2"/>
        <v>0</v>
      </c>
      <c r="Q9" s="2">
        <v>3934.2</v>
      </c>
      <c r="R9" s="115"/>
      <c r="S9" s="72"/>
      <c r="T9" s="65"/>
      <c r="U9" s="168"/>
      <c r="V9" s="168"/>
      <c r="W9" s="118"/>
      <c r="X9" s="68">
        <f t="shared" si="3"/>
        <v>0</v>
      </c>
    </row>
    <row r="10" spans="1:24" ht="12.75">
      <c r="A10" s="10">
        <v>43382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2900</v>
      </c>
      <c r="P10" s="3">
        <f t="shared" si="2"/>
        <v>0</v>
      </c>
      <c r="Q10" s="2">
        <v>3934.2</v>
      </c>
      <c r="R10" s="71"/>
      <c r="S10" s="72"/>
      <c r="T10" s="70"/>
      <c r="U10" s="127"/>
      <c r="V10" s="128"/>
      <c r="W10" s="122"/>
      <c r="X10" s="68">
        <f t="shared" si="3"/>
        <v>0</v>
      </c>
    </row>
    <row r="11" spans="1:24" ht="12.75">
      <c r="A11" s="10">
        <v>43383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3500</v>
      </c>
      <c r="P11" s="3">
        <f t="shared" si="2"/>
        <v>0</v>
      </c>
      <c r="Q11" s="2">
        <v>3934.2</v>
      </c>
      <c r="R11" s="69"/>
      <c r="S11" s="65"/>
      <c r="T11" s="70"/>
      <c r="U11" s="127"/>
      <c r="V11" s="128"/>
      <c r="W11" s="122"/>
      <c r="X11" s="68">
        <f t="shared" si="3"/>
        <v>0</v>
      </c>
    </row>
    <row r="12" spans="1:24" ht="12.75">
      <c r="A12" s="10">
        <v>43384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5100</v>
      </c>
      <c r="P12" s="3">
        <f t="shared" si="2"/>
        <v>0</v>
      </c>
      <c r="Q12" s="2">
        <v>3934.2</v>
      </c>
      <c r="R12" s="69"/>
      <c r="S12" s="65"/>
      <c r="T12" s="70"/>
      <c r="U12" s="127"/>
      <c r="V12" s="128"/>
      <c r="W12" s="122"/>
      <c r="X12" s="68">
        <f t="shared" si="3"/>
        <v>0</v>
      </c>
    </row>
    <row r="13" spans="1:24" ht="12.75">
      <c r="A13" s="10">
        <v>43385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12600</v>
      </c>
      <c r="P13" s="3">
        <f t="shared" si="2"/>
        <v>0</v>
      </c>
      <c r="Q13" s="2">
        <v>3934.2</v>
      </c>
      <c r="R13" s="69"/>
      <c r="S13" s="65"/>
      <c r="T13" s="70"/>
      <c r="U13" s="127"/>
      <c r="V13" s="128"/>
      <c r="W13" s="122"/>
      <c r="X13" s="68">
        <f t="shared" si="3"/>
        <v>0</v>
      </c>
    </row>
    <row r="14" spans="1:24" ht="12.75">
      <c r="A14" s="10">
        <v>43389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4200</v>
      </c>
      <c r="P14" s="3">
        <f t="shared" si="2"/>
        <v>0</v>
      </c>
      <c r="Q14" s="2">
        <v>3934.2</v>
      </c>
      <c r="R14" s="69"/>
      <c r="S14" s="65"/>
      <c r="T14" s="74"/>
      <c r="U14" s="127"/>
      <c r="V14" s="128"/>
      <c r="W14" s="122"/>
      <c r="X14" s="68">
        <f t="shared" si="3"/>
        <v>0</v>
      </c>
    </row>
    <row r="15" spans="1:24" ht="12.75">
      <c r="A15" s="10">
        <v>43390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3000</v>
      </c>
      <c r="P15" s="3">
        <f>N15/O15</f>
        <v>0</v>
      </c>
      <c r="Q15" s="2">
        <v>3934.2</v>
      </c>
      <c r="R15" s="69"/>
      <c r="S15" s="65"/>
      <c r="T15" s="74"/>
      <c r="U15" s="127"/>
      <c r="V15" s="128"/>
      <c r="W15" s="122"/>
      <c r="X15" s="68">
        <f t="shared" si="3"/>
        <v>0</v>
      </c>
    </row>
    <row r="16" spans="1:24" ht="12.75">
      <c r="A16" s="10">
        <v>43391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3934.2</v>
      </c>
      <c r="R16" s="69"/>
      <c r="S16" s="65"/>
      <c r="T16" s="74"/>
      <c r="U16" s="127"/>
      <c r="V16" s="128"/>
      <c r="W16" s="122"/>
      <c r="X16" s="68">
        <f t="shared" si="3"/>
        <v>0</v>
      </c>
    </row>
    <row r="17" spans="1:24" ht="12.75">
      <c r="A17" s="10">
        <v>43392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3934.2</v>
      </c>
      <c r="R17" s="69"/>
      <c r="S17" s="65"/>
      <c r="T17" s="74"/>
      <c r="U17" s="127"/>
      <c r="V17" s="128"/>
      <c r="W17" s="122"/>
      <c r="X17" s="68">
        <f t="shared" si="3"/>
        <v>0</v>
      </c>
    </row>
    <row r="18" spans="1:24" ht="12.75">
      <c r="A18" s="10">
        <v>43395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3934.2</v>
      </c>
      <c r="R18" s="69"/>
      <c r="S18" s="65"/>
      <c r="T18" s="70"/>
      <c r="U18" s="127"/>
      <c r="V18" s="128"/>
      <c r="W18" s="122"/>
      <c r="X18" s="68">
        <f t="shared" si="3"/>
        <v>0</v>
      </c>
    </row>
    <row r="19" spans="1:24" ht="12.75">
      <c r="A19" s="10">
        <v>43396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4800</v>
      </c>
      <c r="P19" s="3">
        <f t="shared" si="2"/>
        <v>0</v>
      </c>
      <c r="Q19" s="2">
        <v>3934.2</v>
      </c>
      <c r="R19" s="69"/>
      <c r="S19" s="65"/>
      <c r="T19" s="70"/>
      <c r="U19" s="127"/>
      <c r="V19" s="128"/>
      <c r="W19" s="122"/>
      <c r="X19" s="68">
        <f t="shared" si="3"/>
        <v>0</v>
      </c>
    </row>
    <row r="20" spans="1:24" ht="12.75">
      <c r="A20" s="10">
        <v>43397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3600</v>
      </c>
      <c r="P20" s="3">
        <f t="shared" si="2"/>
        <v>0</v>
      </c>
      <c r="Q20" s="2">
        <v>3934.2</v>
      </c>
      <c r="R20" s="69"/>
      <c r="S20" s="65"/>
      <c r="T20" s="70"/>
      <c r="U20" s="127"/>
      <c r="V20" s="128"/>
      <c r="W20" s="122"/>
      <c r="X20" s="68">
        <f t="shared" si="3"/>
        <v>0</v>
      </c>
    </row>
    <row r="21" spans="1:24" ht="12.75">
      <c r="A21" s="10">
        <v>43398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3934.2</v>
      </c>
      <c r="R21" s="102"/>
      <c r="S21" s="103"/>
      <c r="T21" s="104"/>
      <c r="U21" s="127"/>
      <c r="V21" s="128"/>
      <c r="W21" s="122"/>
      <c r="X21" s="68">
        <f t="shared" si="3"/>
        <v>0</v>
      </c>
    </row>
    <row r="22" spans="1:24" ht="12.75">
      <c r="A22" s="10">
        <v>43399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3934.2</v>
      </c>
      <c r="R22" s="102"/>
      <c r="S22" s="103"/>
      <c r="T22" s="104"/>
      <c r="U22" s="127"/>
      <c r="V22" s="128"/>
      <c r="W22" s="122"/>
      <c r="X22" s="68">
        <f t="shared" si="3"/>
        <v>0</v>
      </c>
    </row>
    <row r="23" spans="1:24" ht="12.75">
      <c r="A23" s="10">
        <v>43402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8900</v>
      </c>
      <c r="P23" s="3">
        <f>N23/O23</f>
        <v>0</v>
      </c>
      <c r="Q23" s="2">
        <v>3934.2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43403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10000</v>
      </c>
      <c r="P24" s="3">
        <f t="shared" si="2"/>
        <v>0</v>
      </c>
      <c r="Q24" s="2">
        <v>3934.2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43404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9000</v>
      </c>
      <c r="P25" s="3">
        <f t="shared" si="2"/>
        <v>0</v>
      </c>
      <c r="Q25" s="2">
        <v>3934.2</v>
      </c>
      <c r="R25" s="98"/>
      <c r="S25" s="99"/>
      <c r="T25" s="100"/>
      <c r="U25" s="142"/>
      <c r="V25" s="143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7554.4</v>
      </c>
      <c r="C26" s="85">
        <f t="shared" si="4"/>
        <v>1005.3</v>
      </c>
      <c r="D26" s="107">
        <f t="shared" si="4"/>
        <v>203.1</v>
      </c>
      <c r="E26" s="107">
        <f t="shared" si="4"/>
        <v>802.1999999999999</v>
      </c>
      <c r="F26" s="85">
        <f t="shared" si="4"/>
        <v>342.8</v>
      </c>
      <c r="G26" s="85">
        <f t="shared" si="4"/>
        <v>713.1999999999999</v>
      </c>
      <c r="H26" s="85">
        <f t="shared" si="4"/>
        <v>3399.3</v>
      </c>
      <c r="I26" s="85">
        <f t="shared" si="4"/>
        <v>249.29999999999998</v>
      </c>
      <c r="J26" s="85">
        <f t="shared" si="4"/>
        <v>74.89999999999999</v>
      </c>
      <c r="K26" s="85">
        <f t="shared" si="4"/>
        <v>615.5</v>
      </c>
      <c r="L26" s="85">
        <f t="shared" si="4"/>
        <v>1694.3</v>
      </c>
      <c r="M26" s="84">
        <f t="shared" si="4"/>
        <v>87.59999999999974</v>
      </c>
      <c r="N26" s="84">
        <f t="shared" si="4"/>
        <v>15736.599999999999</v>
      </c>
      <c r="O26" s="84">
        <f t="shared" si="4"/>
        <v>136500</v>
      </c>
      <c r="P26" s="86">
        <f>N26/O26</f>
        <v>0.11528644688644687</v>
      </c>
      <c r="Q26" s="2"/>
      <c r="R26" s="75">
        <f>SUM(R4:R25)</f>
        <v>0</v>
      </c>
      <c r="S26" s="75">
        <f>SUM(S4:S25)</f>
        <v>0</v>
      </c>
      <c r="T26" s="75">
        <f>SUM(T4:T25)</f>
        <v>0</v>
      </c>
      <c r="U26" s="144">
        <f>SUM(U4:U25)</f>
        <v>0</v>
      </c>
      <c r="V26" s="145"/>
      <c r="W26" s="119">
        <f>SUM(W4:W25)</f>
        <v>0</v>
      </c>
      <c r="X26" s="111">
        <f>R26+S26+U26+T26+V26+W26</f>
        <v>0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43409</v>
      </c>
      <c r="S31" s="147">
        <v>0.002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43378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6" t="s">
        <v>122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77"/>
    </row>
    <row r="27" spans="1:16" ht="54" customHeight="1">
      <c r="A27" s="169" t="s">
        <v>32</v>
      </c>
      <c r="B27" s="178" t="s">
        <v>43</v>
      </c>
      <c r="C27" s="178"/>
      <c r="D27" s="171" t="s">
        <v>49</v>
      </c>
      <c r="E27" s="172"/>
      <c r="F27" s="173" t="s">
        <v>44</v>
      </c>
      <c r="G27" s="174"/>
      <c r="H27" s="175" t="s">
        <v>52</v>
      </c>
      <c r="I27" s="171"/>
      <c r="J27" s="186"/>
      <c r="K27" s="187"/>
      <c r="L27" s="183" t="s">
        <v>36</v>
      </c>
      <c r="M27" s="184"/>
      <c r="N27" s="185"/>
      <c r="O27" s="179" t="s">
        <v>123</v>
      </c>
      <c r="P27" s="180"/>
    </row>
    <row r="28" spans="1:16" ht="30.75" customHeight="1">
      <c r="A28" s="170"/>
      <c r="B28" s="44" t="s">
        <v>119</v>
      </c>
      <c r="C28" s="22" t="s">
        <v>23</v>
      </c>
      <c r="D28" s="44" t="str">
        <f>B28</f>
        <v>план на січень-жовтень 2018р.</v>
      </c>
      <c r="E28" s="22" t="str">
        <f>C28</f>
        <v>факт</v>
      </c>
      <c r="F28" s="43" t="str">
        <f>B28</f>
        <v>план на січень-жовтень 2018р.</v>
      </c>
      <c r="G28" s="58" t="str">
        <f>C28</f>
        <v>факт</v>
      </c>
      <c r="H28" s="44" t="str">
        <f>B28</f>
        <v>план на січень-жовтень 2018р.</v>
      </c>
      <c r="I28" s="22" t="str">
        <f>C28</f>
        <v>факт</v>
      </c>
      <c r="J28" s="43" t="str">
        <f>B28</f>
        <v>план на січень-жовтень 2018р.</v>
      </c>
      <c r="K28" s="58" t="str">
        <f>C28</f>
        <v>факт</v>
      </c>
      <c r="L28" s="41" t="str">
        <f>D28</f>
        <v>план на січень-жовтень 2018р.</v>
      </c>
      <c r="M28" s="22" t="str">
        <f>C28</f>
        <v>факт</v>
      </c>
      <c r="N28" s="42" t="s">
        <v>24</v>
      </c>
      <c r="O28" s="174"/>
      <c r="P28" s="171"/>
    </row>
    <row r="29" spans="1:16" ht="23.25" customHeight="1" thickBot="1">
      <c r="A29" s="40">
        <f>жовтень!S41</f>
        <v>0</v>
      </c>
      <c r="B29" s="45">
        <v>10015</v>
      </c>
      <c r="C29" s="45">
        <v>2037.69</v>
      </c>
      <c r="D29" s="45">
        <v>5240.03</v>
      </c>
      <c r="E29" s="45">
        <v>1597.12</v>
      </c>
      <c r="F29" s="45">
        <v>22300</v>
      </c>
      <c r="G29" s="45">
        <v>10496.03</v>
      </c>
      <c r="H29" s="45">
        <v>20</v>
      </c>
      <c r="I29" s="45">
        <v>17</v>
      </c>
      <c r="J29" s="45">
        <v>0</v>
      </c>
      <c r="K29" s="45">
        <v>0</v>
      </c>
      <c r="L29" s="59">
        <f>H29+F29+D29+J29+B29</f>
        <v>37575.03</v>
      </c>
      <c r="M29" s="46">
        <f>C29+E29+G29+I29+K29</f>
        <v>14147.84</v>
      </c>
      <c r="N29" s="47">
        <f>M29-L29</f>
        <v>-23427.19</v>
      </c>
      <c r="O29" s="181">
        <f>жовтень!S31</f>
        <v>0.002</v>
      </c>
      <c r="P29" s="18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793588.949</v>
      </c>
      <c r="C48" s="28">
        <v>718480.86</v>
      </c>
      <c r="F48" s="1" t="s">
        <v>22</v>
      </c>
      <c r="G48" s="6"/>
      <c r="H48" s="18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164467.95</v>
      </c>
      <c r="C49" s="28">
        <v>146730.99</v>
      </c>
      <c r="G49" s="6"/>
      <c r="H49" s="18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213902.56</v>
      </c>
      <c r="C50" s="28">
        <v>200976.04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27107.5</v>
      </c>
      <c r="C51" s="28">
        <v>25401.05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124811</v>
      </c>
      <c r="C52" s="28">
        <v>96720.87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5000</v>
      </c>
      <c r="C53" s="28">
        <v>5910.64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6000.08</v>
      </c>
      <c r="C54" s="28">
        <v>9991.55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32792.11999999995</v>
      </c>
      <c r="C55" s="12">
        <v>32958.99000000002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1367670.159</v>
      </c>
      <c r="C56" s="9">
        <v>1237170.99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10015</v>
      </c>
      <c r="C58" s="9">
        <f>C29</f>
        <v>2037.69</v>
      </c>
    </row>
    <row r="59" spans="1:3" ht="25.5">
      <c r="A59" s="76" t="s">
        <v>54</v>
      </c>
      <c r="B59" s="9">
        <f>D29</f>
        <v>5240.03</v>
      </c>
      <c r="C59" s="9">
        <f>E29</f>
        <v>1597.12</v>
      </c>
    </row>
    <row r="60" spans="1:3" ht="12.75">
      <c r="A60" s="76" t="s">
        <v>55</v>
      </c>
      <c r="B60" s="9">
        <f>F29</f>
        <v>22300</v>
      </c>
      <c r="C60" s="9">
        <f>G29</f>
        <v>10496.03</v>
      </c>
    </row>
    <row r="61" spans="1:3" ht="25.5">
      <c r="A61" s="76" t="s">
        <v>56</v>
      </c>
      <c r="B61" s="9">
        <f>H29</f>
        <v>20</v>
      </c>
      <c r="C61" s="9">
        <f>I29</f>
        <v>17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7" sqref="K1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73</v>
      </c>
      <c r="S1" s="154"/>
      <c r="T1" s="154"/>
      <c r="U1" s="154"/>
      <c r="V1" s="154"/>
      <c r="W1" s="155"/>
    </row>
    <row r="2" spans="1:23" ht="15" thickBot="1">
      <c r="A2" s="156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2">
        <v>0</v>
      </c>
      <c r="V23" s="14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4">
        <f>SUM(U4:U23)</f>
        <v>1</v>
      </c>
      <c r="V24" s="14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43160</v>
      </c>
      <c r="S29" s="147">
        <v>144.8304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43160</v>
      </c>
      <c r="S39" s="136">
        <v>4586.3857499999995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81</v>
      </c>
      <c r="S1" s="154"/>
      <c r="T1" s="154"/>
      <c r="U1" s="154"/>
      <c r="V1" s="154"/>
      <c r="W1" s="155"/>
    </row>
    <row r="2" spans="1:23" ht="15" thickBot="1">
      <c r="A2" s="156" t="s">
        <v>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7">
        <v>1</v>
      </c>
      <c r="V8" s="12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7">
        <v>0</v>
      </c>
      <c r="V12" s="12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7">
        <v>0</v>
      </c>
      <c r="V13" s="12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7">
        <v>0</v>
      </c>
      <c r="V14" s="12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7">
        <v>0</v>
      </c>
      <c r="V18" s="12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7">
        <v>0</v>
      </c>
      <c r="V19" s="12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7">
        <v>0</v>
      </c>
      <c r="V20" s="12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7">
        <v>0</v>
      </c>
      <c r="V21" s="12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7">
        <v>0</v>
      </c>
      <c r="V23" s="12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2"/>
      <c r="V24" s="14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4">
        <f>SUM(U4:U24)</f>
        <v>1</v>
      </c>
      <c r="V25" s="14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43191</v>
      </c>
      <c r="S30" s="147">
        <v>36.88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43191</v>
      </c>
      <c r="S40" s="136">
        <v>6267.390409999999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85</v>
      </c>
      <c r="S1" s="154"/>
      <c r="T1" s="154"/>
      <c r="U1" s="154"/>
      <c r="V1" s="154"/>
      <c r="W1" s="155"/>
    </row>
    <row r="2" spans="1:23" ht="15" thickBot="1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4">
        <v>0</v>
      </c>
      <c r="V4" s="16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7">
        <v>0</v>
      </c>
      <c r="V5" s="12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8">
        <v>0</v>
      </c>
      <c r="V6" s="14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8">
        <v>0</v>
      </c>
      <c r="V7" s="14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7">
        <v>0</v>
      </c>
      <c r="V8" s="12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7">
        <v>0</v>
      </c>
      <c r="V10" s="12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7">
        <v>0</v>
      </c>
      <c r="V13" s="12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7">
        <v>1</v>
      </c>
      <c r="V17" s="12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7">
        <v>0</v>
      </c>
      <c r="V18" s="12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7">
        <v>0</v>
      </c>
      <c r="V19" s="12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7">
        <v>0</v>
      </c>
      <c r="V21" s="12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2">
        <v>0</v>
      </c>
      <c r="V22" s="14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4">
        <f>SUM(U4:U22)</f>
        <v>1</v>
      </c>
      <c r="V23" s="14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2" t="s">
        <v>33</v>
      </c>
      <c r="S26" s="132"/>
      <c r="T26" s="132"/>
      <c r="U26" s="13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6" t="s">
        <v>29</v>
      </c>
      <c r="S27" s="146"/>
      <c r="T27" s="146"/>
      <c r="U27" s="14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4">
        <v>43221</v>
      </c>
      <c r="S28" s="147">
        <f>164449.89/1000</f>
        <v>164.44989</v>
      </c>
      <c r="T28" s="147"/>
      <c r="U28" s="14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/>
      <c r="S29" s="147"/>
      <c r="T29" s="147"/>
      <c r="U29" s="14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9" t="s">
        <v>45</v>
      </c>
      <c r="T31" s="13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1" t="s">
        <v>40</v>
      </c>
      <c r="T32" s="13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2" t="s">
        <v>30</v>
      </c>
      <c r="S36" s="132"/>
      <c r="T36" s="132"/>
      <c r="U36" s="13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3" t="s">
        <v>31</v>
      </c>
      <c r="S37" s="133"/>
      <c r="T37" s="133"/>
      <c r="U37" s="13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4">
        <v>43221</v>
      </c>
      <c r="S38" s="136">
        <f>6073942.31/1000</f>
        <v>6073.942309999999</v>
      </c>
      <c r="T38" s="137"/>
      <c r="U38" s="13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/>
      <c r="S39" s="139"/>
      <c r="T39" s="140"/>
      <c r="U39" s="14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90</v>
      </c>
      <c r="S1" s="154"/>
      <c r="T1" s="154"/>
      <c r="U1" s="154"/>
      <c r="V1" s="154"/>
      <c r="W1" s="155"/>
    </row>
    <row r="2" spans="1:23" ht="15" thickBot="1">
      <c r="A2" s="156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4">
        <v>0</v>
      </c>
      <c r="V4" s="16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7">
        <v>0</v>
      </c>
      <c r="V5" s="12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7">
        <v>0</v>
      </c>
      <c r="V14" s="12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7">
        <v>0</v>
      </c>
      <c r="V17" s="12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7">
        <v>0</v>
      </c>
      <c r="V21" s="12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7">
        <v>0</v>
      </c>
      <c r="V22" s="128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2">
        <v>0</v>
      </c>
      <c r="V24" s="14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4">
        <f>SUM(U4:U24)</f>
        <v>1</v>
      </c>
      <c r="V25" s="14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43252</v>
      </c>
      <c r="S30" s="147">
        <f>143460/1000</f>
        <v>143.46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43252</v>
      </c>
      <c r="S40" s="136">
        <v>2090.605379999998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96</v>
      </c>
      <c r="S1" s="154"/>
      <c r="T1" s="154"/>
      <c r="U1" s="154"/>
      <c r="V1" s="154"/>
      <c r="W1" s="155"/>
    </row>
    <row r="2" spans="1:23" ht="15" thickBot="1">
      <c r="A2" s="156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4">
        <v>0</v>
      </c>
      <c r="V4" s="16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7">
        <v>0</v>
      </c>
      <c r="V13" s="128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7">
        <v>0</v>
      </c>
      <c r="V17" s="128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7">
        <v>0</v>
      </c>
      <c r="V18" s="128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7">
        <v>0</v>
      </c>
      <c r="V19" s="128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7">
        <v>2</v>
      </c>
      <c r="V21" s="128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7">
        <v>0</v>
      </c>
      <c r="V22" s="128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2">
        <v>0</v>
      </c>
      <c r="V23" s="143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4">
        <f>SUM(U4:U23)</f>
        <v>3</v>
      </c>
      <c r="V24" s="145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43282</v>
      </c>
      <c r="S29" s="147">
        <v>1.88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43282</v>
      </c>
      <c r="S39" s="136">
        <v>1083.8231599999983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102</v>
      </c>
      <c r="S1" s="154"/>
      <c r="T1" s="154"/>
      <c r="U1" s="154"/>
      <c r="V1" s="154"/>
      <c r="W1" s="154"/>
      <c r="X1" s="155"/>
    </row>
    <row r="2" spans="1:24" ht="15" thickBo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105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4">
        <v>0</v>
      </c>
      <c r="V4" s="165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7">
        <v>0</v>
      </c>
      <c r="V5" s="128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7">
        <v>0</v>
      </c>
      <c r="V6" s="128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8">
        <v>0</v>
      </c>
      <c r="V7" s="149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7">
        <v>0</v>
      </c>
      <c r="V17" s="128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7">
        <v>0</v>
      </c>
      <c r="V19" s="128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7">
        <v>0</v>
      </c>
      <c r="V20" s="128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7">
        <v>0</v>
      </c>
      <c r="V21" s="128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7">
        <v>0</v>
      </c>
      <c r="V22" s="128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7">
        <v>0</v>
      </c>
      <c r="V23" s="128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7">
        <v>2</v>
      </c>
      <c r="V24" s="128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4">
        <f>SUM(U4:U25)</f>
        <v>3</v>
      </c>
      <c r="V26" s="145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43313</v>
      </c>
      <c r="S31" s="147">
        <v>59.67946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43313</v>
      </c>
      <c r="S41" s="136">
        <v>1083.8231599999983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108</v>
      </c>
      <c r="S1" s="154"/>
      <c r="T1" s="154"/>
      <c r="U1" s="154"/>
      <c r="V1" s="154"/>
      <c r="W1" s="154"/>
      <c r="X1" s="155"/>
    </row>
    <row r="2" spans="1:24" ht="15" thickBo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7">
        <v>0</v>
      </c>
      <c r="V5" s="128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7">
        <v>0</v>
      </c>
      <c r="V6" s="128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8">
        <v>1</v>
      </c>
      <c r="V7" s="149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7">
        <v>0</v>
      </c>
      <c r="V11" s="128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7">
        <v>0</v>
      </c>
      <c r="V14" s="128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7">
        <v>0</v>
      </c>
      <c r="V22" s="128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7">
        <v>0</v>
      </c>
      <c r="V23" s="128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7">
        <v>0</v>
      </c>
      <c r="V24" s="128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43344</v>
      </c>
      <c r="S31" s="147">
        <f>2052.44/1000</f>
        <v>2.0524400000000003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43344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F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113</v>
      </c>
      <c r="S1" s="154"/>
      <c r="T1" s="154"/>
      <c r="U1" s="154"/>
      <c r="V1" s="154"/>
      <c r="W1" s="154"/>
      <c r="X1" s="155"/>
    </row>
    <row r="2" spans="1:24" ht="15" thickBo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27">
        <v>0</v>
      </c>
      <c r="V6" s="128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27">
        <v>0</v>
      </c>
      <c r="V10" s="128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27">
        <v>0</v>
      </c>
      <c r="V11" s="128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27">
        <v>0</v>
      </c>
      <c r="V12" s="128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27">
        <v>1</v>
      </c>
      <c r="V13" s="128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27">
        <v>2</v>
      </c>
      <c r="V15" s="128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27">
        <v>0</v>
      </c>
      <c r="V21" s="128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42">
        <v>0</v>
      </c>
      <c r="V23" s="143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44">
        <f>SUM(U4:U23)</f>
        <v>5</v>
      </c>
      <c r="V24" s="145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43374</v>
      </c>
      <c r="S29" s="147">
        <f>150580.25/1000</f>
        <v>150.58025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43374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2018-10-05T08:42:54Z</dcterms:modified>
  <cp:category/>
  <cp:version/>
  <cp:contentType/>
  <cp:contentStatus/>
</cp:coreProperties>
</file>